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10" windowWidth="15360" windowHeight="8865" tabRatio="601" activeTab="0"/>
  </bookViews>
  <sheets>
    <sheet name="36 WB" sheetId="1" r:id="rId1"/>
    <sheet name="FSS-Numbers" sheetId="2" r:id="rId2"/>
    <sheet name=" Comp Correction" sheetId="3" r:id="rId3"/>
  </sheets>
  <definedNames>
    <definedName name="_xlnm.Print_Area" localSheetId="2">' Comp Correction'!$E$20:$Q$22</definedName>
    <definedName name="_xlnm.Print_Area" localSheetId="0">'36 WB'!$B$2:$I$55</definedName>
    <definedName name="_xlnm.Print_Area" localSheetId="1">'FSS-Numbers'!$A$1:$I$62</definedName>
  </definedNames>
  <calcPr fullCalcOnLoad="1"/>
</workbook>
</file>

<file path=xl/sharedStrings.xml><?xml version="1.0" encoding="utf-8"?>
<sst xmlns="http://schemas.openxmlformats.org/spreadsheetml/2006/main" count="473" uniqueCount="265">
  <si>
    <t>Item</t>
  </si>
  <si>
    <t>ARM</t>
  </si>
  <si>
    <t>Weight</t>
  </si>
  <si>
    <t>Fuel
Gallons</t>
  </si>
  <si>
    <t>Your
CG</t>
  </si>
  <si>
    <t>Your
Weight</t>
  </si>
  <si>
    <t>Plane Profile</t>
  </si>
  <si>
    <t>Arm</t>
  </si>
  <si>
    <t>Empty (w/ oil &amp; unusuable fuel)</t>
  </si>
  <si>
    <t xml:space="preserve">Baggage </t>
  </si>
  <si>
    <t>Pocket Book</t>
  </si>
  <si>
    <t>Towbar</t>
  </si>
  <si>
    <t>Ropes, Chocks, etc</t>
  </si>
  <si>
    <t>Manuals</t>
  </si>
  <si>
    <t>Hours</t>
  </si>
  <si>
    <t xml:space="preserve"> </t>
  </si>
  <si>
    <t>Total</t>
  </si>
  <si>
    <t>Misc.</t>
  </si>
  <si>
    <t>Oil bottles</t>
  </si>
  <si>
    <t>Flight Bag</t>
  </si>
  <si>
    <t>Max Gross</t>
  </si>
  <si>
    <t>Overnight Bag</t>
  </si>
  <si>
    <t>Oil</t>
  </si>
  <si>
    <t>"+/-Gross Wt</t>
  </si>
  <si>
    <t>%  Gross Wt</t>
  </si>
  <si>
    <t>NM</t>
  </si>
  <si>
    <t xml:space="preserve"> Distance to Refuel</t>
  </si>
  <si>
    <t xml:space="preserve">  Flt Hours less Reserve</t>
  </si>
  <si>
    <t>Gross Weight</t>
  </si>
  <si>
    <r>
      <t xml:space="preserve">Left Main (Usable </t>
    </r>
    <r>
      <rPr>
        <sz val="10"/>
        <color indexed="10"/>
        <rFont val="Arial"/>
        <family val="2"/>
      </rPr>
      <t>37</t>
    </r>
    <r>
      <rPr>
        <sz val="10"/>
        <rFont val="Arial"/>
        <family val="0"/>
      </rPr>
      <t xml:space="preserve"> gal)</t>
    </r>
  </si>
  <si>
    <r>
      <t xml:space="preserve">Right Main (Usable </t>
    </r>
    <r>
      <rPr>
        <sz val="10"/>
        <color indexed="10"/>
        <rFont val="Arial"/>
        <family val="2"/>
      </rPr>
      <t>37</t>
    </r>
    <r>
      <rPr>
        <sz val="10"/>
        <rFont val="Arial"/>
        <family val="0"/>
      </rPr>
      <t xml:space="preserve"> gal)</t>
    </r>
  </si>
  <si>
    <t>Moment/100</t>
  </si>
  <si>
    <t xml:space="preserve">6th Seat Occupant or cargo </t>
  </si>
  <si>
    <t>Sub Total Zero Fuel Condition</t>
  </si>
  <si>
    <t>Fuel Loading</t>
  </si>
  <si>
    <t>Sub Total Ramp Condition</t>
  </si>
  <si>
    <t>Less Fuel for Start, Taxi, &amp; TO</t>
  </si>
  <si>
    <t>5th Seat Occ. or cargo</t>
  </si>
  <si>
    <t>3rd Seat Occ. or cargo (FWD @ 115)</t>
  </si>
  <si>
    <t>4th Seat Occ. or cargo (FWD @ 115)</t>
  </si>
  <si>
    <t>Co Pilot                        (FWD @ 75)</t>
  </si>
  <si>
    <t>Pilot                             (FWD @ 75)</t>
  </si>
  <si>
    <t xml:space="preserve">  Secured to Back of Front Seat</t>
  </si>
  <si>
    <t xml:space="preserve">  Behind Center Seats</t>
  </si>
  <si>
    <t xml:space="preserve">  Behind Aft Seats</t>
  </si>
  <si>
    <t>Cargo</t>
  </si>
  <si>
    <t xml:space="preserve">  Forward of Spar (Center Seats Out)</t>
  </si>
  <si>
    <t xml:space="preserve">  Aft of Spar (Center &amp; Aft Seats Out)</t>
  </si>
  <si>
    <t xml:space="preserve">Useful Load </t>
  </si>
  <si>
    <r>
      <t xml:space="preserve">Left ip Tank (Useable Fuel </t>
    </r>
    <r>
      <rPr>
        <sz val="10"/>
        <color indexed="10"/>
        <rFont val="Arial"/>
        <family val="2"/>
      </rPr>
      <t>20</t>
    </r>
    <r>
      <rPr>
        <sz val="10"/>
        <rFont val="Arial"/>
        <family val="0"/>
      </rPr>
      <t xml:space="preserve"> gal)</t>
    </r>
  </si>
  <si>
    <t xml:space="preserve">  Total Useable Fuel On A/C</t>
  </si>
  <si>
    <t>Gallons</t>
  </si>
  <si>
    <t>Lbs</t>
  </si>
  <si>
    <t>Compass correction card</t>
  </si>
  <si>
    <t>180°</t>
  </si>
  <si>
    <t>270°</t>
  </si>
  <si>
    <t>120°</t>
  </si>
  <si>
    <t>150°</t>
  </si>
  <si>
    <t>210°</t>
  </si>
  <si>
    <t>240°</t>
  </si>
  <si>
    <t>300°</t>
  </si>
  <si>
    <t>330°</t>
  </si>
  <si>
    <t>For</t>
  </si>
  <si>
    <t>Steer</t>
  </si>
  <si>
    <t>0°</t>
  </si>
  <si>
    <t>30°</t>
  </si>
  <si>
    <t>60°</t>
  </si>
  <si>
    <t>90°</t>
  </si>
  <si>
    <t>359°</t>
  </si>
  <si>
    <t>89°</t>
  </si>
  <si>
    <t>117°</t>
  </si>
  <si>
    <t>153°</t>
  </si>
  <si>
    <t>241°</t>
  </si>
  <si>
    <t>267°</t>
  </si>
  <si>
    <t>299°</t>
  </si>
  <si>
    <t>329°</t>
  </si>
  <si>
    <t>211°</t>
  </si>
  <si>
    <t>Flight Service</t>
  </si>
  <si>
    <t>Ident</t>
  </si>
  <si>
    <t>Toll free number</t>
  </si>
  <si>
    <t xml:space="preserve">ALBURQUERQUE, NM. </t>
  </si>
  <si>
    <t xml:space="preserve">(ABQ) </t>
  </si>
  <si>
    <t xml:space="preserve">866-449-5390 </t>
  </si>
  <si>
    <t xml:space="preserve">ALTOONA, PA. </t>
  </si>
  <si>
    <t xml:space="preserve">(AOO) </t>
  </si>
  <si>
    <t xml:space="preserve">866-708-9987 </t>
  </si>
  <si>
    <t xml:space="preserve">ANDERSON, SC. </t>
  </si>
  <si>
    <t xml:space="preserve">(AND) </t>
  </si>
  <si>
    <t xml:space="preserve">866-225-2172 </t>
  </si>
  <si>
    <t xml:space="preserve">ANNISTON, AL. </t>
  </si>
  <si>
    <t xml:space="preserve">(ANB) </t>
  </si>
  <si>
    <t xml:space="preserve">866-609-8684 </t>
  </si>
  <si>
    <t xml:space="preserve">BANGOR, ME. </t>
  </si>
  <si>
    <t xml:space="preserve">(BGR) </t>
  </si>
  <si>
    <t xml:space="preserve">866-295-3835 </t>
  </si>
  <si>
    <t xml:space="preserve">BOISE, ID. </t>
  </si>
  <si>
    <t xml:space="preserve">(BOI) </t>
  </si>
  <si>
    <t xml:space="preserve">866-258-9068 </t>
  </si>
  <si>
    <t xml:space="preserve">BRIDGEPORT, CT. </t>
  </si>
  <si>
    <t xml:space="preserve">(BDR) </t>
  </si>
  <si>
    <t xml:space="preserve">866-293-5149 </t>
  </si>
  <si>
    <t xml:space="preserve">BUFFALO, NY. </t>
  </si>
  <si>
    <t xml:space="preserve">(BUF) </t>
  </si>
  <si>
    <t xml:space="preserve">866-678-2759 </t>
  </si>
  <si>
    <t xml:space="preserve">BURLINGTION, VT. </t>
  </si>
  <si>
    <t xml:space="preserve">(BTV) </t>
  </si>
  <si>
    <t xml:space="preserve">866-847-1846 </t>
  </si>
  <si>
    <t xml:space="preserve">CASPER, WY. </t>
  </si>
  <si>
    <t xml:space="preserve">(CPR) </t>
  </si>
  <si>
    <t xml:space="preserve">866-277-7498 </t>
  </si>
  <si>
    <t xml:space="preserve">CEDAR CITY, UT. </t>
  </si>
  <si>
    <t xml:space="preserve">(CDC) </t>
  </si>
  <si>
    <t xml:space="preserve">866-667-3858 </t>
  </si>
  <si>
    <t xml:space="preserve">CLEVELAND, OH. </t>
  </si>
  <si>
    <t xml:space="preserve">(CLE) </t>
  </si>
  <si>
    <t xml:space="preserve">866-780-8261 </t>
  </si>
  <si>
    <t xml:space="preserve">COLUMBIA, MO. </t>
  </si>
  <si>
    <t xml:space="preserve">(COU) </t>
  </si>
  <si>
    <t xml:space="preserve">866-223-4352 </t>
  </si>
  <si>
    <t xml:space="preserve">COLUMBUS, NE. </t>
  </si>
  <si>
    <t xml:space="preserve">(OLU) </t>
  </si>
  <si>
    <t xml:space="preserve">866-288-3448 </t>
  </si>
  <si>
    <t xml:space="preserve">CONROE, TX. </t>
  </si>
  <si>
    <t xml:space="preserve">(CXO) </t>
  </si>
  <si>
    <t xml:space="preserve">866-689-5992 </t>
  </si>
  <si>
    <t xml:space="preserve">DAYTON, OH. </t>
  </si>
  <si>
    <t xml:space="preserve">(DAY) </t>
  </si>
  <si>
    <t xml:space="preserve">866-505-6163 </t>
  </si>
  <si>
    <t xml:space="preserve">DENVER, CO. </t>
  </si>
  <si>
    <t xml:space="preserve">(DEN) </t>
  </si>
  <si>
    <t xml:space="preserve">866-751-7021 </t>
  </si>
  <si>
    <t xml:space="preserve">DERIDDER, LA. </t>
  </si>
  <si>
    <t xml:space="preserve">(DRI) </t>
  </si>
  <si>
    <t xml:space="preserve">866-401-5659 </t>
  </si>
  <si>
    <t xml:space="preserve">ELKINS, WV. </t>
  </si>
  <si>
    <t xml:space="preserve">(EKN) </t>
  </si>
  <si>
    <t xml:space="preserve">866-656-2661 </t>
  </si>
  <si>
    <t xml:space="preserve">FAIRBANKS, AK. </t>
  </si>
  <si>
    <t xml:space="preserve">(FAI) </t>
  </si>
  <si>
    <t xml:space="preserve">866-248-6516 </t>
  </si>
  <si>
    <t xml:space="preserve">FORT DODGE, IA. </t>
  </si>
  <si>
    <t xml:space="preserve">(FOD) </t>
  </si>
  <si>
    <t xml:space="preserve">866-300-2858 </t>
  </si>
  <si>
    <t xml:space="preserve">FORT WORTH, TX. </t>
  </si>
  <si>
    <t xml:space="preserve">(FTW) </t>
  </si>
  <si>
    <t xml:space="preserve">866-272-7915 </t>
  </si>
  <si>
    <t xml:space="preserve">GAINSVILLE, TX. </t>
  </si>
  <si>
    <t xml:space="preserve">(GNV) </t>
  </si>
  <si>
    <t xml:space="preserve">866-523 7229 </t>
  </si>
  <si>
    <t xml:space="preserve">GRAND FORKS, ND. </t>
  </si>
  <si>
    <t xml:space="preserve">(GFK) </t>
  </si>
  <si>
    <t xml:space="preserve">866-306-6931 </t>
  </si>
  <si>
    <t xml:space="preserve">GREAT FALLS, MT. </t>
  </si>
  <si>
    <t xml:space="preserve">(GTF) </t>
  </si>
  <si>
    <t xml:space="preserve">866-527-7601 </t>
  </si>
  <si>
    <t xml:space="preserve">GREENBAY, WI. </t>
  </si>
  <si>
    <t xml:space="preserve">(GRB) </t>
  </si>
  <si>
    <t xml:space="preserve">866-845-4888 </t>
  </si>
  <si>
    <t xml:space="preserve">GREENWOOD, MS. </t>
  </si>
  <si>
    <t xml:space="preserve">(GWO) </t>
  </si>
  <si>
    <t xml:space="preserve">866-245-6109 </t>
  </si>
  <si>
    <t xml:space="preserve">HAWTHORNE, CA. </t>
  </si>
  <si>
    <t xml:space="preserve">(HHR) </t>
  </si>
  <si>
    <t xml:space="preserve">866-879-8252 </t>
  </si>
  <si>
    <t xml:space="preserve">HONOLULU, HI </t>
  </si>
  <si>
    <t xml:space="preserve">(HNL) </t>
  </si>
  <si>
    <t xml:space="preserve">866-766-0820 </t>
  </si>
  <si>
    <t xml:space="preserve">HURON, SD. </t>
  </si>
  <si>
    <t xml:space="preserve">(HON) </t>
  </si>
  <si>
    <t xml:space="preserve">866-732-1331 </t>
  </si>
  <si>
    <t xml:space="preserve">ISLIP NY, </t>
  </si>
  <si>
    <t xml:space="preserve">(ISP) </t>
  </si>
  <si>
    <t xml:space="preserve">866-365-5019 </t>
  </si>
  <si>
    <t xml:space="preserve">JACKSON, TN. </t>
  </si>
  <si>
    <t xml:space="preserve">(MKL) </t>
  </si>
  <si>
    <t xml:space="preserve">866-840-1051 </t>
  </si>
  <si>
    <t xml:space="preserve">JONESBORO, AR. </t>
  </si>
  <si>
    <t xml:space="preserve">(JBR) </t>
  </si>
  <si>
    <t xml:space="preserve">866-520-8890 </t>
  </si>
  <si>
    <t xml:space="preserve">JUNEAU, AK. </t>
  </si>
  <si>
    <t xml:space="preserve">(JNU) </t>
  </si>
  <si>
    <t xml:space="preserve">866-297-2236 </t>
  </si>
  <si>
    <t xml:space="preserve">KANKAKEE, IL. </t>
  </si>
  <si>
    <t xml:space="preserve">(IKK) </t>
  </si>
  <si>
    <t xml:space="preserve">866-450-6593 </t>
  </si>
  <si>
    <t xml:space="preserve">KENAI, AK. </t>
  </si>
  <si>
    <t xml:space="preserve">(ENA) </t>
  </si>
  <si>
    <t xml:space="preserve">866-864-1737 </t>
  </si>
  <si>
    <t xml:space="preserve">LANSING, MI. </t>
  </si>
  <si>
    <t xml:space="preserve">(LAN) </t>
  </si>
  <si>
    <t xml:space="preserve">866-879-4066 </t>
  </si>
  <si>
    <t xml:space="preserve">LEESBURG, VA. </t>
  </si>
  <si>
    <t xml:space="preserve">(DCA) </t>
  </si>
  <si>
    <t xml:space="preserve">866-225-7410 </t>
  </si>
  <si>
    <t xml:space="preserve">LOUISVILLE, KY. </t>
  </si>
  <si>
    <t xml:space="preserve">(LOU) </t>
  </si>
  <si>
    <t xml:space="preserve">866-412-7968 </t>
  </si>
  <si>
    <t xml:space="preserve">MACON, GA. </t>
  </si>
  <si>
    <t xml:space="preserve">(MCN) </t>
  </si>
  <si>
    <t xml:space="preserve">866-276-0243 </t>
  </si>
  <si>
    <t xml:space="preserve">MCALESTER, OK. </t>
  </si>
  <si>
    <t xml:space="preserve">(MLC) </t>
  </si>
  <si>
    <t xml:space="preserve">866-269-0189 </t>
  </si>
  <si>
    <t xml:space="preserve">MCMINNVILLE, OR. </t>
  </si>
  <si>
    <t xml:space="preserve">(MMV) </t>
  </si>
  <si>
    <t xml:space="preserve">866-833-7631 </t>
  </si>
  <si>
    <t xml:space="preserve">MIAMI, FL. </t>
  </si>
  <si>
    <t xml:space="preserve">(MIA) </t>
  </si>
  <si>
    <t xml:space="preserve">866-347-0316 </t>
  </si>
  <si>
    <t xml:space="preserve">MILLVILLE, NJ. </t>
  </si>
  <si>
    <t xml:space="preserve">(MIV) </t>
  </si>
  <si>
    <t xml:space="preserve">866-225-7620 </t>
  </si>
  <si>
    <t xml:space="preserve">NASHVILLE, TN. </t>
  </si>
  <si>
    <t xml:space="preserve">(BNA) </t>
  </si>
  <si>
    <t xml:space="preserve">866-890-1348 </t>
  </si>
  <si>
    <t xml:space="preserve">OAKLAND, CA. </t>
  </si>
  <si>
    <t xml:space="preserve">(OAK) </t>
  </si>
  <si>
    <t xml:space="preserve">866-469-7828 </t>
  </si>
  <si>
    <t xml:space="preserve">PRESCOTT, AZ. </t>
  </si>
  <si>
    <t xml:space="preserve">(PRC) </t>
  </si>
  <si>
    <t xml:space="preserve">866-226-3763 </t>
  </si>
  <si>
    <t xml:space="preserve">PRINCETON, MN. </t>
  </si>
  <si>
    <t xml:space="preserve">(PMN) </t>
  </si>
  <si>
    <t xml:space="preserve">866-841-6469 </t>
  </si>
  <si>
    <t xml:space="preserve">RALEIGH, NC. </t>
  </si>
  <si>
    <t xml:space="preserve">(RDU) </t>
  </si>
  <si>
    <t xml:space="preserve">866-663-3354 </t>
  </si>
  <si>
    <t xml:space="preserve">RANCHO MURRIETA, CA. </t>
  </si>
  <si>
    <t xml:space="preserve">(RIU) </t>
  </si>
  <si>
    <t xml:space="preserve">866-272-7525 </t>
  </si>
  <si>
    <t xml:space="preserve">RENO, NV. </t>
  </si>
  <si>
    <t xml:space="preserve">(RNO) </t>
  </si>
  <si>
    <t xml:space="preserve">866-281-2737 </t>
  </si>
  <si>
    <t xml:space="preserve">RIVERSIDE, CA. </t>
  </si>
  <si>
    <t xml:space="preserve">(RAL) </t>
  </si>
  <si>
    <t xml:space="preserve">866-838-2250 </t>
  </si>
  <si>
    <t xml:space="preserve">SAN ANGELO, TX. </t>
  </si>
  <si>
    <t xml:space="preserve">(SJT) </t>
  </si>
  <si>
    <t xml:space="preserve">866-300-3867 </t>
  </si>
  <si>
    <t xml:space="preserve">SAN DIEGO, CA. </t>
  </si>
  <si>
    <t xml:space="preserve">(SAN) </t>
  </si>
  <si>
    <t xml:space="preserve">866-682-2175 </t>
  </si>
  <si>
    <t xml:space="preserve">SAN JUAN, PR. </t>
  </si>
  <si>
    <t xml:space="preserve">(SJU) </t>
  </si>
  <si>
    <t xml:space="preserve">866-822-8537 </t>
  </si>
  <si>
    <t xml:space="preserve">SEATTLE, WA. </t>
  </si>
  <si>
    <t xml:space="preserve">(SEA) </t>
  </si>
  <si>
    <t xml:space="preserve">866-384-7323 </t>
  </si>
  <si>
    <t xml:space="preserve">ST. LOUIS, MO. </t>
  </si>
  <si>
    <t xml:space="preserve">(STL) </t>
  </si>
  <si>
    <t xml:space="preserve">866-671-6176 </t>
  </si>
  <si>
    <t xml:space="preserve">ST PETERSBURG, FL. </t>
  </si>
  <si>
    <t xml:space="preserve">(PIE) </t>
  </si>
  <si>
    <t xml:space="preserve">866-295-3983 </t>
  </si>
  <si>
    <t xml:space="preserve">TERRE HAUTE, IN. </t>
  </si>
  <si>
    <t xml:space="preserve">(HUF) </t>
  </si>
  <si>
    <t xml:space="preserve">866-224-9906 </t>
  </si>
  <si>
    <t xml:space="preserve">WICHITA, KS. </t>
  </si>
  <si>
    <t xml:space="preserve">(ICT) </t>
  </si>
  <si>
    <t xml:space="preserve">866-672-5145 </t>
  </si>
  <si>
    <t xml:space="preserve">WILLIAMSPORT, PA </t>
  </si>
  <si>
    <t xml:space="preserve">(IPT) </t>
  </si>
  <si>
    <t xml:space="preserve">866-655-6434 </t>
  </si>
  <si>
    <t xml:space="preserve">  Compass Correction Card</t>
  </si>
  <si>
    <t xml:space="preserve">                Bonanza 36 Weight &amp; Balance Calculations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</si>
</sst>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_);\(0\)"/>
    <numFmt numFmtId="167" formatCode="[Green]\(#%\);[Red]\(#%\)"/>
    <numFmt numFmtId="168" formatCode="[Green]\ #%;[Red]\ #%"/>
    <numFmt numFmtId="169" formatCode="[$-409]h:mm:ss\ AM/PM"/>
    <numFmt numFmtId="170" formatCode="h:mm;@"/>
    <numFmt numFmtId="171" formatCode="#,##0;[Red]#,##0"/>
    <numFmt numFmtId="172" formatCode="[h]:mm:ss;@"/>
    <numFmt numFmtId="173" formatCode="h:mm:ss;@"/>
    <numFmt numFmtId="174" formatCode="[$-409]dddd\,\ mmmm\ dd\,\ yyyy"/>
    <numFmt numFmtId="175" formatCode="mm:ss.0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20"/>
      <color indexed="18"/>
      <name val="Arial"/>
      <family val="2"/>
    </font>
    <font>
      <b/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3" xfId="0" applyFont="1" applyFill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13" fillId="0" borderId="1" xfId="0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9" xfId="0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2" borderId="3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164" fontId="0" fillId="2" borderId="4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16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/>
    </xf>
    <xf numFmtId="170" fontId="14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5" xfId="0" applyNumberFormat="1" applyFont="1" applyBorder="1" applyAlignment="1">
      <alignment horizontal="right"/>
    </xf>
    <xf numFmtId="2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8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Alignment="1">
      <alignment/>
    </xf>
    <xf numFmtId="0" fontId="15" fillId="2" borderId="14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15" fillId="4" borderId="14" xfId="0" applyFont="1" applyFill="1" applyBorder="1" applyAlignment="1">
      <alignment vertical="top"/>
    </xf>
    <xf numFmtId="0" fontId="15" fillId="4" borderId="14" xfId="0" applyFont="1" applyFill="1" applyBorder="1" applyAlignment="1">
      <alignment horizontal="center" vertical="top"/>
    </xf>
    <xf numFmtId="0" fontId="15" fillId="2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20" fillId="4" borderId="15" xfId="0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4" fontId="0" fillId="2" borderId="3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0" fontId="23" fillId="4" borderId="11" xfId="0" applyFont="1" applyFill="1" applyBorder="1" applyAlignment="1">
      <alignment horizontal="center" wrapText="1"/>
    </xf>
    <xf numFmtId="0" fontId="23" fillId="4" borderId="18" xfId="0" applyFont="1" applyFill="1" applyBorder="1" applyAlignment="1">
      <alignment horizont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17" fillId="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Center of Gravity
Beech Bonanza 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025"/>
          <c:w val="0.78675"/>
          <c:h val="0.80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WB'!$C$36:$C$44</c:f>
              <c:numCache>
                <c:ptCount val="9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87.7</c:v>
                </c:pt>
                <c:pt idx="4">
                  <c:v>87.7</c:v>
                </c:pt>
                <c:pt idx="5">
                  <c:v>87.7</c:v>
                </c:pt>
                <c:pt idx="7">
                  <c:v>86.11077183271834</c:v>
                </c:pt>
                <c:pt idx="8">
                  <c:v>84.86255989583333</c:v>
                </c:pt>
              </c:numCache>
            </c:numRef>
          </c:xVal>
          <c:yVal>
            <c:numRef>
              <c:f>'36 WB'!$D$36:$D$44</c:f>
              <c:numCache>
                <c:ptCount val="9"/>
                <c:pt idx="0">
                  <c:v>2100</c:v>
                </c:pt>
                <c:pt idx="1">
                  <c:v>3100</c:v>
                </c:pt>
                <c:pt idx="2">
                  <c:v>3600</c:v>
                </c:pt>
                <c:pt idx="3">
                  <c:v>3600</c:v>
                </c:pt>
                <c:pt idx="4">
                  <c:v>2100</c:v>
                </c:pt>
                <c:pt idx="5">
                  <c:v>2100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WB'!$C$36:$C$44</c:f>
              <c:numCache>
                <c:ptCount val="9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87.7</c:v>
                </c:pt>
                <c:pt idx="4">
                  <c:v>87.7</c:v>
                </c:pt>
                <c:pt idx="5">
                  <c:v>87.7</c:v>
                </c:pt>
                <c:pt idx="7">
                  <c:v>86.11077183271834</c:v>
                </c:pt>
                <c:pt idx="8">
                  <c:v>84.86255989583333</c:v>
                </c:pt>
              </c:numCache>
            </c:numRef>
          </c:xVal>
          <c:yVal>
            <c:numRef>
              <c:f>'36 WB'!$F$36:$F$44</c:f>
              <c:numCache>
                <c:ptCount val="9"/>
                <c:pt idx="7">
                  <c:v>3252</c:v>
                </c:pt>
                <c:pt idx="8">
                  <c:v>3840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'36 WB'!$C$43</c:f>
              <c:numCache>
                <c:ptCount val="1"/>
                <c:pt idx="0">
                  <c:v>86.11077183271834</c:v>
                </c:pt>
              </c:numCache>
            </c:numRef>
          </c:xVal>
          <c:yVal>
            <c:numRef>
              <c:f>'36 WB'!$F$43</c:f>
              <c:numCache>
                <c:ptCount val="1"/>
                <c:pt idx="0">
                  <c:v>3252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WB'!$C$46:$C$49</c:f>
              <c:numCache>
                <c:ptCount val="4"/>
                <c:pt idx="0">
                  <c:v>80</c:v>
                </c:pt>
                <c:pt idx="1">
                  <c:v>83.5</c:v>
                </c:pt>
                <c:pt idx="2">
                  <c:v>87.3</c:v>
                </c:pt>
                <c:pt idx="3">
                  <c:v>87.7</c:v>
                </c:pt>
              </c:numCache>
            </c:numRef>
          </c:xVal>
          <c:yVal>
            <c:numRef>
              <c:f>'36 WB'!$D$46:$D$49</c:f>
              <c:numCache>
                <c:ptCount val="4"/>
                <c:pt idx="0">
                  <c:v>3600</c:v>
                </c:pt>
                <c:pt idx="1">
                  <c:v>3780</c:v>
                </c:pt>
                <c:pt idx="2">
                  <c:v>3780</c:v>
                </c:pt>
                <c:pt idx="3">
                  <c:v>3600</c:v>
                </c:pt>
              </c:numCache>
            </c:numRef>
          </c:yVal>
          <c:smooth val="0"/>
        </c:ser>
        <c:axId val="48898897"/>
        <c:axId val="37436890"/>
      </c:scatterChart>
      <c:valAx>
        <c:axId val="48898897"/>
        <c:scaling>
          <c:orientation val="minMax"/>
          <c:max val="89"/>
          <c:min val="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36890"/>
        <c:crossesAt val="4000"/>
        <c:crossBetween val="midCat"/>
        <c:dispUnits/>
        <c:majorUnit val="1"/>
        <c:minorUnit val="0.5"/>
      </c:valAx>
      <c:valAx>
        <c:axId val="37436890"/>
        <c:scaling>
          <c:orientation val="minMax"/>
          <c:max val="4000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98897"/>
        <c:crossesAt val="73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27</xdr:row>
      <xdr:rowOff>85725</xdr:rowOff>
    </xdr:from>
    <xdr:to>
      <xdr:col>9</xdr:col>
      <xdr:colOff>76200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90525" y="5019675"/>
        <a:ext cx="7010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5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6.00390625" style="0" customWidth="1"/>
    <col min="2" max="2" width="31.57421875" style="0" customWidth="1"/>
    <col min="6" max="6" width="11.140625" style="0" customWidth="1"/>
    <col min="8" max="8" width="12.7109375" style="0" customWidth="1"/>
    <col min="9" max="9" width="11.8515625" style="0" customWidth="1"/>
    <col min="10" max="10" width="12.28125" style="0" customWidth="1"/>
    <col min="11" max="11" width="10.7109375" style="0" customWidth="1"/>
  </cols>
  <sheetData>
    <row r="2" spans="2:11" ht="18.75">
      <c r="B2" s="39" t="s">
        <v>264</v>
      </c>
      <c r="C2" s="12"/>
      <c r="D2" s="12"/>
      <c r="E2" s="12"/>
      <c r="F2" s="12"/>
      <c r="G2" s="12"/>
      <c r="H2" s="12"/>
      <c r="I2" s="12"/>
      <c r="J2" s="12"/>
      <c r="K2" s="12"/>
    </row>
    <row r="3" ht="18" customHeight="1" thickBot="1"/>
    <row r="4" spans="2:9" ht="28.5" customHeight="1" thickBot="1">
      <c r="B4" s="1" t="s">
        <v>0</v>
      </c>
      <c r="C4" s="15" t="s">
        <v>1</v>
      </c>
      <c r="D4" s="15" t="s">
        <v>2</v>
      </c>
      <c r="E4" s="14" t="s">
        <v>3</v>
      </c>
      <c r="F4" s="33" t="s">
        <v>31</v>
      </c>
      <c r="G4" s="25"/>
      <c r="H4" s="10" t="s">
        <v>4</v>
      </c>
      <c r="I4" s="11" t="s">
        <v>5</v>
      </c>
    </row>
    <row r="5" spans="2:11" ht="13.5" customHeight="1" thickBot="1">
      <c r="B5" s="2" t="s">
        <v>22</v>
      </c>
      <c r="C5" s="30">
        <v>26</v>
      </c>
      <c r="D5" s="32">
        <v>18.8</v>
      </c>
      <c r="E5" s="4"/>
      <c r="F5" s="34">
        <f aca="true" t="shared" si="0" ref="F5:F19">D5*C5/100</f>
        <v>4.888</v>
      </c>
      <c r="G5" s="25"/>
      <c r="H5" s="8">
        <f>C27</f>
        <v>84.86255989583333</v>
      </c>
      <c r="I5" s="9">
        <f>D27</f>
        <v>3840</v>
      </c>
      <c r="K5" s="76"/>
    </row>
    <row r="6" spans="2:11" ht="13.5" customHeight="1">
      <c r="B6" s="2" t="s">
        <v>8</v>
      </c>
      <c r="C6" s="27">
        <v>77.89</v>
      </c>
      <c r="D6" s="3">
        <v>2307</v>
      </c>
      <c r="E6" s="4"/>
      <c r="F6" s="34">
        <f t="shared" si="0"/>
        <v>1796.9223000000002</v>
      </c>
      <c r="G6" s="25"/>
      <c r="H6" s="19" t="s">
        <v>24</v>
      </c>
      <c r="I6" s="43">
        <f>I5/C54</f>
        <v>1.0158730158730158</v>
      </c>
      <c r="K6" s="75"/>
    </row>
    <row r="7" spans="2:11" ht="13.5" customHeight="1">
      <c r="B7" s="2" t="s">
        <v>41</v>
      </c>
      <c r="C7" s="30">
        <v>82</v>
      </c>
      <c r="D7" s="6">
        <v>200</v>
      </c>
      <c r="E7" s="4"/>
      <c r="F7" s="35">
        <f t="shared" si="0"/>
        <v>164</v>
      </c>
      <c r="G7" s="25"/>
      <c r="H7" s="20" t="s">
        <v>23</v>
      </c>
      <c r="I7" s="47">
        <f>I5-C54</f>
        <v>60</v>
      </c>
      <c r="J7" s="46" t="s">
        <v>52</v>
      </c>
      <c r="K7" s="75"/>
    </row>
    <row r="8" spans="2:7" ht="13.5" customHeight="1" thickBot="1">
      <c r="B8" s="2" t="s">
        <v>40</v>
      </c>
      <c r="C8" s="30">
        <v>82</v>
      </c>
      <c r="D8" s="6">
        <v>235</v>
      </c>
      <c r="E8" s="4"/>
      <c r="F8" s="35">
        <f t="shared" si="0"/>
        <v>192.7</v>
      </c>
      <c r="G8" s="25"/>
    </row>
    <row r="9" spans="2:9" ht="13.5" customHeight="1" thickBot="1">
      <c r="B9" s="2" t="s">
        <v>38</v>
      </c>
      <c r="C9" s="30">
        <v>120</v>
      </c>
      <c r="D9" s="6">
        <v>170</v>
      </c>
      <c r="E9" s="4"/>
      <c r="F9" s="35">
        <f t="shared" si="0"/>
        <v>204</v>
      </c>
      <c r="G9" s="25"/>
      <c r="H9" s="1" t="s">
        <v>28</v>
      </c>
      <c r="I9" s="40">
        <f>C54</f>
        <v>3780</v>
      </c>
    </row>
    <row r="10" spans="2:11" ht="13.5" customHeight="1" thickBot="1">
      <c r="B10" s="2" t="s">
        <v>39</v>
      </c>
      <c r="C10" s="30">
        <v>120</v>
      </c>
      <c r="D10" s="6">
        <v>155</v>
      </c>
      <c r="E10" s="4"/>
      <c r="F10" s="35">
        <f t="shared" si="0"/>
        <v>186</v>
      </c>
      <c r="G10" s="25"/>
      <c r="H10" s="1" t="s">
        <v>48</v>
      </c>
      <c r="I10" s="40">
        <f>I9-D6</f>
        <v>1473</v>
      </c>
      <c r="K10" s="75"/>
    </row>
    <row r="11" spans="2:11" ht="13.5" customHeight="1" thickBot="1">
      <c r="B11" s="2" t="s">
        <v>37</v>
      </c>
      <c r="C11" s="30">
        <v>148</v>
      </c>
      <c r="D11" s="6">
        <v>80</v>
      </c>
      <c r="E11" s="4"/>
      <c r="F11" s="35">
        <f t="shared" si="0"/>
        <v>118.4</v>
      </c>
      <c r="G11" s="25"/>
      <c r="J11" s="16"/>
      <c r="K11" t="s">
        <v>15</v>
      </c>
    </row>
    <row r="12" spans="2:9" ht="13.5" customHeight="1" thickBot="1">
      <c r="B12" s="2" t="s">
        <v>32</v>
      </c>
      <c r="C12" s="30">
        <v>148</v>
      </c>
      <c r="D12" s="6"/>
      <c r="E12" s="4"/>
      <c r="F12" s="35">
        <f t="shared" si="0"/>
        <v>0</v>
      </c>
      <c r="G12" s="25"/>
      <c r="H12" s="48" t="s">
        <v>50</v>
      </c>
      <c r="I12" s="17"/>
    </row>
    <row r="13" spans="2:9" ht="13.5" customHeight="1" thickBot="1">
      <c r="B13" s="2" t="s">
        <v>9</v>
      </c>
      <c r="C13" s="30"/>
      <c r="D13" s="6"/>
      <c r="E13" s="4"/>
      <c r="F13" s="35">
        <f t="shared" si="0"/>
        <v>0</v>
      </c>
      <c r="G13" s="25"/>
      <c r="H13" s="49">
        <f>E27</f>
        <v>98</v>
      </c>
      <c r="I13" s="38" t="s">
        <v>51</v>
      </c>
    </row>
    <row r="14" spans="2:7" ht="13.5" customHeight="1" thickBot="1">
      <c r="B14" s="2" t="s">
        <v>42</v>
      </c>
      <c r="C14" s="30">
        <v>91</v>
      </c>
      <c r="D14" s="6"/>
      <c r="E14" s="4"/>
      <c r="F14" s="35">
        <f t="shared" si="0"/>
        <v>0</v>
      </c>
      <c r="G14" s="25"/>
    </row>
    <row r="15" spans="2:9" ht="13.5" customHeight="1" thickBot="1">
      <c r="B15" s="2" t="s">
        <v>43</v>
      </c>
      <c r="C15" s="30">
        <v>150</v>
      </c>
      <c r="D15" s="6"/>
      <c r="E15" s="4"/>
      <c r="F15" s="35">
        <f t="shared" si="0"/>
        <v>0</v>
      </c>
      <c r="G15" s="25"/>
      <c r="H15" s="18" t="s">
        <v>27</v>
      </c>
      <c r="I15" s="17"/>
    </row>
    <row r="16" spans="2:13" ht="13.5" customHeight="1" thickBot="1">
      <c r="B16" s="2" t="s">
        <v>44</v>
      </c>
      <c r="C16" s="30">
        <v>174</v>
      </c>
      <c r="D16" s="6">
        <v>75</v>
      </c>
      <c r="E16" s="4"/>
      <c r="F16" s="35">
        <f t="shared" si="0"/>
        <v>130.5</v>
      </c>
      <c r="G16" s="25"/>
      <c r="H16" s="45" t="str">
        <f>TEXT(((E27-15)/15)/24,"h:mm")</f>
        <v>5:32</v>
      </c>
      <c r="I16" s="38" t="s">
        <v>14</v>
      </c>
      <c r="J16" s="22"/>
      <c r="K16" s="23"/>
      <c r="L16" s="24"/>
      <c r="M16" s="23"/>
    </row>
    <row r="17" spans="2:13" ht="13.5" customHeight="1" thickBot="1">
      <c r="B17" s="2" t="s">
        <v>45</v>
      </c>
      <c r="C17" s="30">
        <v>26</v>
      </c>
      <c r="D17" s="6">
        <v>30</v>
      </c>
      <c r="E17" s="4"/>
      <c r="F17" s="35">
        <f t="shared" si="0"/>
        <v>7.8</v>
      </c>
      <c r="G17" s="25"/>
      <c r="J17" s="22"/>
      <c r="K17" s="23"/>
      <c r="L17" s="24"/>
      <c r="M17" s="23"/>
    </row>
    <row r="18" spans="2:13" ht="13.5" customHeight="1" thickBot="1">
      <c r="B18" s="2" t="s">
        <v>46</v>
      </c>
      <c r="C18" s="30">
        <v>108</v>
      </c>
      <c r="D18" s="6"/>
      <c r="E18" s="4"/>
      <c r="F18" s="35">
        <f t="shared" si="0"/>
        <v>0</v>
      </c>
      <c r="G18" s="25"/>
      <c r="H18" s="18" t="s">
        <v>26</v>
      </c>
      <c r="I18" s="17"/>
      <c r="J18" s="22"/>
      <c r="K18" s="23"/>
      <c r="L18" s="24"/>
      <c r="M18" s="23"/>
    </row>
    <row r="19" spans="2:13" ht="13.5" customHeight="1" thickBot="1">
      <c r="B19" s="2" t="s">
        <v>47</v>
      </c>
      <c r="C19" s="30">
        <v>145</v>
      </c>
      <c r="D19" s="6"/>
      <c r="E19" s="4"/>
      <c r="F19" s="35">
        <f t="shared" si="0"/>
        <v>0</v>
      </c>
      <c r="G19" s="25"/>
      <c r="H19" s="44">
        <f>((E27-15)/15)*140</f>
        <v>774.6666666666666</v>
      </c>
      <c r="I19" s="21" t="s">
        <v>25</v>
      </c>
      <c r="J19" s="22"/>
      <c r="K19" s="23"/>
      <c r="L19" s="24"/>
      <c r="M19" s="23"/>
    </row>
    <row r="20" spans="2:13" ht="13.5" customHeight="1" thickBot="1">
      <c r="B20" s="5" t="s">
        <v>33</v>
      </c>
      <c r="C20" s="28">
        <f>F20/D20*100</f>
        <v>86.11077183271834</v>
      </c>
      <c r="D20" s="26">
        <f>SUM(D6:D19)</f>
        <v>3252</v>
      </c>
      <c r="E20" s="26"/>
      <c r="F20" s="36">
        <f>SUM(F6:F19)</f>
        <v>2800.3223000000003</v>
      </c>
      <c r="G20" s="25"/>
      <c r="J20" s="22"/>
      <c r="K20" s="23"/>
      <c r="L20" s="24"/>
      <c r="M20" s="23"/>
    </row>
    <row r="21" spans="2:13" ht="13.5" customHeight="1">
      <c r="B21" s="2" t="s">
        <v>29</v>
      </c>
      <c r="C21" s="30">
        <v>75</v>
      </c>
      <c r="D21" s="13">
        <f>E21*6</f>
        <v>240</v>
      </c>
      <c r="E21" s="7">
        <v>40</v>
      </c>
      <c r="F21" s="35">
        <f>D21*C21/100</f>
        <v>180</v>
      </c>
      <c r="G21" s="25"/>
      <c r="H21" s="31"/>
      <c r="J21" s="22"/>
      <c r="K21" s="23"/>
      <c r="L21" s="24"/>
      <c r="M21" s="23"/>
    </row>
    <row r="22" spans="2:8" ht="13.5" customHeight="1">
      <c r="B22" s="2" t="s">
        <v>30</v>
      </c>
      <c r="C22" s="30">
        <v>75</v>
      </c>
      <c r="D22" s="13">
        <f>E22*6</f>
        <v>240</v>
      </c>
      <c r="E22" s="7">
        <f>E21</f>
        <v>40</v>
      </c>
      <c r="F22" s="35">
        <f>D22*C22/100</f>
        <v>180</v>
      </c>
      <c r="G22" s="25"/>
      <c r="H22" s="50"/>
    </row>
    <row r="23" spans="2:10" ht="13.5" customHeight="1">
      <c r="B23" s="2" t="s">
        <v>49</v>
      </c>
      <c r="C23" s="69">
        <v>89.5</v>
      </c>
      <c r="D23" s="13">
        <f>E23*6</f>
        <v>60</v>
      </c>
      <c r="E23" s="7">
        <v>10</v>
      </c>
      <c r="F23" s="35">
        <f>D23*C23/100</f>
        <v>53.7</v>
      </c>
      <c r="G23" s="25"/>
      <c r="J23" s="37"/>
    </row>
    <row r="24" spans="2:7" ht="13.5" customHeight="1" thickBot="1">
      <c r="B24" s="2" t="s">
        <v>49</v>
      </c>
      <c r="C24" s="69">
        <v>89.5</v>
      </c>
      <c r="D24" s="13">
        <f>E24*6</f>
        <v>60</v>
      </c>
      <c r="E24" s="7">
        <f>E23</f>
        <v>10</v>
      </c>
      <c r="F24" s="35">
        <f>D24*C24/100</f>
        <v>53.7</v>
      </c>
      <c r="G24" s="25"/>
    </row>
    <row r="25" spans="2:7" ht="13.5" customHeight="1" thickBot="1">
      <c r="B25" s="5" t="s">
        <v>34</v>
      </c>
      <c r="C25" s="28">
        <f>F25/D25*100</f>
        <v>84.83183541017652</v>
      </c>
      <c r="D25" s="26">
        <f>SUM(D20:D24)</f>
        <v>3852</v>
      </c>
      <c r="E25" s="36">
        <f>SUM(E21:E24)</f>
        <v>100</v>
      </c>
      <c r="F25" s="36">
        <f>SUM(F20:F24)</f>
        <v>3267.7223</v>
      </c>
      <c r="G25" s="25"/>
    </row>
    <row r="26" spans="2:7" ht="13.5" customHeight="1" thickBot="1">
      <c r="B26" s="2" t="s">
        <v>36</v>
      </c>
      <c r="C26" s="30">
        <v>75</v>
      </c>
      <c r="D26" s="13">
        <f>E26*6*-1</f>
        <v>-12</v>
      </c>
      <c r="E26" s="29">
        <v>2</v>
      </c>
      <c r="F26" s="35">
        <f>D26*C26/100</f>
        <v>-9</v>
      </c>
      <c r="G26" s="25"/>
    </row>
    <row r="27" spans="2:7" ht="13.5" customHeight="1" thickBot="1">
      <c r="B27" s="5" t="s">
        <v>35</v>
      </c>
      <c r="C27" s="28">
        <f>F27/D27*100</f>
        <v>84.86255989583333</v>
      </c>
      <c r="D27" s="26">
        <f>SUM(D25:D26)</f>
        <v>3840</v>
      </c>
      <c r="E27" s="26">
        <f>E25-E26</f>
        <v>98</v>
      </c>
      <c r="F27" s="36">
        <f>SUM(F25:F26)</f>
        <v>3258.7223</v>
      </c>
      <c r="G27" s="25"/>
    </row>
    <row r="28" ht="13.5" customHeight="1">
      <c r="H28" s="25"/>
    </row>
    <row r="29" ht="13.5" customHeight="1">
      <c r="H29" s="25"/>
    </row>
    <row r="30" ht="12.75">
      <c r="H30" s="25"/>
    </row>
    <row r="31" ht="12.75">
      <c r="H31" s="25"/>
    </row>
    <row r="32" ht="12.75">
      <c r="H32" s="25"/>
    </row>
    <row r="33" spans="8:13" ht="12.75">
      <c r="H33" s="25"/>
      <c r="J33" s="22"/>
      <c r="K33" s="23"/>
      <c r="L33" s="24"/>
      <c r="M33" s="23"/>
    </row>
    <row r="35" spans="2:4" ht="12.75">
      <c r="B35" t="s">
        <v>6</v>
      </c>
      <c r="C35" t="s">
        <v>7</v>
      </c>
      <c r="D35" t="s">
        <v>2</v>
      </c>
    </row>
    <row r="36" spans="3:4" ht="12.75">
      <c r="C36">
        <v>74</v>
      </c>
      <c r="D36">
        <v>2100</v>
      </c>
    </row>
    <row r="37" spans="3:4" ht="12.75">
      <c r="C37">
        <v>74</v>
      </c>
      <c r="D37">
        <v>3100</v>
      </c>
    </row>
    <row r="38" spans="3:4" ht="12.75">
      <c r="C38">
        <v>80</v>
      </c>
      <c r="D38">
        <v>3600</v>
      </c>
    </row>
    <row r="39" spans="3:4" ht="12.75">
      <c r="C39">
        <v>87.7</v>
      </c>
      <c r="D39">
        <v>3600</v>
      </c>
    </row>
    <row r="40" spans="3:4" ht="12.75">
      <c r="C40">
        <v>87.7</v>
      </c>
      <c r="D40">
        <v>2100</v>
      </c>
    </row>
    <row r="41" spans="3:4" ht="12.75">
      <c r="C41">
        <v>87.7</v>
      </c>
      <c r="D41">
        <v>2100</v>
      </c>
    </row>
    <row r="43" spans="3:6" ht="12.75">
      <c r="C43" s="31">
        <f>C20</f>
        <v>86.11077183271834</v>
      </c>
      <c r="F43" s="31">
        <f>D20</f>
        <v>3252</v>
      </c>
    </row>
    <row r="44" spans="3:6" ht="12.75">
      <c r="C44" s="31">
        <f>C27</f>
        <v>84.86255989583333</v>
      </c>
      <c r="F44" s="31">
        <f>D27</f>
        <v>3840</v>
      </c>
    </row>
    <row r="46" spans="3:4" ht="12.75">
      <c r="C46">
        <v>80</v>
      </c>
      <c r="D46">
        <v>3600</v>
      </c>
    </row>
    <row r="47" spans="3:4" ht="12.75">
      <c r="C47">
        <v>83.5</v>
      </c>
      <c r="D47">
        <f>3800-20</f>
        <v>3780</v>
      </c>
    </row>
    <row r="48" spans="3:4" ht="12.75">
      <c r="C48">
        <v>87.3</v>
      </c>
      <c r="D48">
        <f>3800-20</f>
        <v>3780</v>
      </c>
    </row>
    <row r="49" spans="3:4" ht="12.75">
      <c r="C49">
        <v>87.7</v>
      </c>
      <c r="D49">
        <v>3600</v>
      </c>
    </row>
    <row r="54" spans="2:3" ht="12.75">
      <c r="B54" t="s">
        <v>20</v>
      </c>
      <c r="C54">
        <f>D47</f>
        <v>3780</v>
      </c>
    </row>
    <row r="56" spans="2:3" ht="12.75">
      <c r="B56" t="s">
        <v>19</v>
      </c>
      <c r="C56">
        <v>0</v>
      </c>
    </row>
    <row r="57" spans="2:3" ht="12.75">
      <c r="B57" t="s">
        <v>10</v>
      </c>
      <c r="C57">
        <v>5</v>
      </c>
    </row>
    <row r="58" spans="2:3" ht="12.75">
      <c r="B58" t="s">
        <v>11</v>
      </c>
      <c r="C58">
        <v>1</v>
      </c>
    </row>
    <row r="59" spans="2:3" ht="12.75">
      <c r="B59" t="s">
        <v>12</v>
      </c>
      <c r="C59">
        <v>4</v>
      </c>
    </row>
    <row r="60" spans="2:3" ht="12.75">
      <c r="B60" t="s">
        <v>17</v>
      </c>
      <c r="C60">
        <v>3</v>
      </c>
    </row>
    <row r="61" spans="2:3" ht="12.75">
      <c r="B61" t="s">
        <v>21</v>
      </c>
      <c r="C61">
        <v>0</v>
      </c>
    </row>
    <row r="62" spans="2:3" ht="12.75">
      <c r="B62" t="s">
        <v>13</v>
      </c>
      <c r="C62">
        <v>0</v>
      </c>
    </row>
    <row r="63" spans="2:3" ht="12.75">
      <c r="B63" t="s">
        <v>18</v>
      </c>
      <c r="C63">
        <v>4</v>
      </c>
    </row>
    <row r="65" spans="2:3" ht="12.75">
      <c r="B65" t="s">
        <v>16</v>
      </c>
      <c r="C65">
        <f>SUM(C56:C63)</f>
        <v>17</v>
      </c>
    </row>
  </sheetData>
  <conditionalFormatting sqref="I6">
    <cfRule type="cellIs" priority="1" dxfId="0" operator="greaterThan" stopIfTrue="1">
      <formula>1</formula>
    </cfRule>
  </conditionalFormatting>
  <conditionalFormatting sqref="I7">
    <cfRule type="cellIs" priority="2" dxfId="0" operator="greaterThan" stopIfTrue="1">
      <formula>0</formula>
    </cfRule>
  </conditionalFormatting>
  <printOptions/>
  <pageMargins left="0.75" right="0.75" top="0.75" bottom="0.5" header="0.5" footer="0.5"/>
  <pageSetup fitToHeight="1" fitToWidth="1" horizontalDpi="300" verticalDpi="300" orientation="portrait" scale="87" r:id="rId2"/>
  <headerFooter alignWithMargins="0">
    <oddFooter>&amp;C&amp;D&amp;T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J23" sqref="J23"/>
    </sheetView>
  </sheetViews>
  <sheetFormatPr defaultColWidth="9.140625" defaultRowHeight="12.75"/>
  <cols>
    <col min="1" max="1" width="21.140625" style="57" bestFit="1" customWidth="1"/>
    <col min="2" max="2" width="6.7109375" style="57" bestFit="1" customWidth="1"/>
    <col min="3" max="3" width="16.28125" style="57" bestFit="1" customWidth="1"/>
    <col min="5" max="5" width="17.00390625" style="0" customWidth="1"/>
    <col min="6" max="6" width="9.28125" style="0" customWidth="1"/>
    <col min="7" max="7" width="21.140625" style="57" bestFit="1" customWidth="1"/>
    <col min="8" max="8" width="6.7109375" style="57" bestFit="1" customWidth="1"/>
    <col min="9" max="9" width="16.28125" style="57" bestFit="1" customWidth="1"/>
  </cols>
  <sheetData>
    <row r="1" spans="1:9" s="60" customFormat="1" ht="12">
      <c r="A1" s="58" t="s">
        <v>77</v>
      </c>
      <c r="B1" s="59" t="s">
        <v>78</v>
      </c>
      <c r="C1" s="59" t="s">
        <v>79</v>
      </c>
      <c r="G1" s="58" t="s">
        <v>77</v>
      </c>
      <c r="H1" s="59" t="s">
        <v>78</v>
      </c>
      <c r="I1" s="59" t="s">
        <v>79</v>
      </c>
    </row>
    <row r="2" spans="1:9" s="60" customFormat="1" ht="12">
      <c r="A2" s="61" t="s">
        <v>80</v>
      </c>
      <c r="B2" s="62" t="s">
        <v>81</v>
      </c>
      <c r="C2" s="62" t="s">
        <v>82</v>
      </c>
      <c r="G2" s="61" t="s">
        <v>80</v>
      </c>
      <c r="H2" s="62" t="s">
        <v>81</v>
      </c>
      <c r="I2" s="62" t="s">
        <v>82</v>
      </c>
    </row>
    <row r="3" spans="1:9" s="60" customFormat="1" ht="12">
      <c r="A3" s="63" t="s">
        <v>83</v>
      </c>
      <c r="B3" s="59" t="s">
        <v>84</v>
      </c>
      <c r="C3" s="59" t="s">
        <v>85</v>
      </c>
      <c r="G3" s="63" t="s">
        <v>83</v>
      </c>
      <c r="H3" s="59" t="s">
        <v>84</v>
      </c>
      <c r="I3" s="59" t="s">
        <v>85</v>
      </c>
    </row>
    <row r="4" spans="1:9" s="60" customFormat="1" ht="12">
      <c r="A4" s="61" t="s">
        <v>86</v>
      </c>
      <c r="B4" s="62" t="s">
        <v>87</v>
      </c>
      <c r="C4" s="62" t="s">
        <v>88</v>
      </c>
      <c r="G4" s="61" t="s">
        <v>86</v>
      </c>
      <c r="H4" s="62" t="s">
        <v>87</v>
      </c>
      <c r="I4" s="62" t="s">
        <v>88</v>
      </c>
    </row>
    <row r="5" spans="1:9" s="60" customFormat="1" ht="12">
      <c r="A5" s="63" t="s">
        <v>89</v>
      </c>
      <c r="B5" s="59" t="s">
        <v>90</v>
      </c>
      <c r="C5" s="59" t="s">
        <v>91</v>
      </c>
      <c r="G5" s="63" t="s">
        <v>89</v>
      </c>
      <c r="H5" s="59" t="s">
        <v>90</v>
      </c>
      <c r="I5" s="59" t="s">
        <v>91</v>
      </c>
    </row>
    <row r="6" spans="1:9" s="60" customFormat="1" ht="12">
      <c r="A6" s="61" t="s">
        <v>92</v>
      </c>
      <c r="B6" s="62" t="s">
        <v>93</v>
      </c>
      <c r="C6" s="62" t="s">
        <v>94</v>
      </c>
      <c r="G6" s="61" t="s">
        <v>92</v>
      </c>
      <c r="H6" s="62" t="s">
        <v>93</v>
      </c>
      <c r="I6" s="62" t="s">
        <v>94</v>
      </c>
    </row>
    <row r="7" spans="1:9" s="60" customFormat="1" ht="12">
      <c r="A7" s="63" t="s">
        <v>95</v>
      </c>
      <c r="B7" s="59" t="s">
        <v>96</v>
      </c>
      <c r="C7" s="59" t="s">
        <v>97</v>
      </c>
      <c r="G7" s="63" t="s">
        <v>95</v>
      </c>
      <c r="H7" s="59" t="s">
        <v>96</v>
      </c>
      <c r="I7" s="59" t="s">
        <v>97</v>
      </c>
    </row>
    <row r="8" spans="1:9" s="60" customFormat="1" ht="12">
      <c r="A8" s="64" t="s">
        <v>98</v>
      </c>
      <c r="B8" s="65" t="s">
        <v>99</v>
      </c>
      <c r="C8" s="65" t="s">
        <v>100</v>
      </c>
      <c r="G8" s="64" t="s">
        <v>98</v>
      </c>
      <c r="H8" s="65" t="s">
        <v>99</v>
      </c>
      <c r="I8" s="65" t="s">
        <v>100</v>
      </c>
    </row>
    <row r="9" spans="1:9" s="60" customFormat="1" ht="12">
      <c r="A9" s="63" t="s">
        <v>101</v>
      </c>
      <c r="B9" s="59" t="s">
        <v>102</v>
      </c>
      <c r="C9" s="59" t="s">
        <v>103</v>
      </c>
      <c r="G9" s="63" t="s">
        <v>101</v>
      </c>
      <c r="H9" s="59" t="s">
        <v>102</v>
      </c>
      <c r="I9" s="59" t="s">
        <v>103</v>
      </c>
    </row>
    <row r="10" spans="1:9" s="60" customFormat="1" ht="12">
      <c r="A10" s="61" t="s">
        <v>104</v>
      </c>
      <c r="B10" s="62" t="s">
        <v>105</v>
      </c>
      <c r="C10" s="62" t="s">
        <v>106</v>
      </c>
      <c r="G10" s="61" t="s">
        <v>104</v>
      </c>
      <c r="H10" s="62" t="s">
        <v>105</v>
      </c>
      <c r="I10" s="62" t="s">
        <v>106</v>
      </c>
    </row>
    <row r="11" spans="1:9" s="60" customFormat="1" ht="12">
      <c r="A11" s="63" t="s">
        <v>107</v>
      </c>
      <c r="B11" s="59" t="s">
        <v>108</v>
      </c>
      <c r="C11" s="59" t="s">
        <v>109</v>
      </c>
      <c r="G11" s="63" t="s">
        <v>107</v>
      </c>
      <c r="H11" s="59" t="s">
        <v>108</v>
      </c>
      <c r="I11" s="59" t="s">
        <v>109</v>
      </c>
    </row>
    <row r="12" spans="1:9" s="60" customFormat="1" ht="12">
      <c r="A12" s="61" t="s">
        <v>110</v>
      </c>
      <c r="B12" s="62" t="s">
        <v>111</v>
      </c>
      <c r="C12" s="62" t="s">
        <v>112</v>
      </c>
      <c r="G12" s="61" t="s">
        <v>110</v>
      </c>
      <c r="H12" s="62" t="s">
        <v>111</v>
      </c>
      <c r="I12" s="62" t="s">
        <v>112</v>
      </c>
    </row>
    <row r="13" spans="1:9" s="60" customFormat="1" ht="12">
      <c r="A13" s="63" t="s">
        <v>113</v>
      </c>
      <c r="B13" s="59" t="s">
        <v>114</v>
      </c>
      <c r="C13" s="59" t="s">
        <v>115</v>
      </c>
      <c r="G13" s="63" t="s">
        <v>113</v>
      </c>
      <c r="H13" s="59" t="s">
        <v>114</v>
      </c>
      <c r="I13" s="59" t="s">
        <v>115</v>
      </c>
    </row>
    <row r="14" spans="1:9" s="60" customFormat="1" ht="12">
      <c r="A14" s="61" t="s">
        <v>116</v>
      </c>
      <c r="B14" s="62" t="s">
        <v>117</v>
      </c>
      <c r="C14" s="62" t="s">
        <v>118</v>
      </c>
      <c r="G14" s="61" t="s">
        <v>116</v>
      </c>
      <c r="H14" s="62" t="s">
        <v>117</v>
      </c>
      <c r="I14" s="62" t="s">
        <v>118</v>
      </c>
    </row>
    <row r="15" spans="1:9" s="60" customFormat="1" ht="12">
      <c r="A15" s="63" t="s">
        <v>119</v>
      </c>
      <c r="B15" s="59" t="s">
        <v>120</v>
      </c>
      <c r="C15" s="59" t="s">
        <v>121</v>
      </c>
      <c r="G15" s="63" t="s">
        <v>119</v>
      </c>
      <c r="H15" s="59" t="s">
        <v>120</v>
      </c>
      <c r="I15" s="59" t="s">
        <v>121</v>
      </c>
    </row>
    <row r="16" spans="1:9" s="60" customFormat="1" ht="12">
      <c r="A16" s="61" t="s">
        <v>122</v>
      </c>
      <c r="B16" s="62" t="s">
        <v>123</v>
      </c>
      <c r="C16" s="62" t="s">
        <v>124</v>
      </c>
      <c r="G16" s="61" t="s">
        <v>122</v>
      </c>
      <c r="H16" s="62" t="s">
        <v>123</v>
      </c>
      <c r="I16" s="62" t="s">
        <v>124</v>
      </c>
    </row>
    <row r="17" spans="1:9" s="60" customFormat="1" ht="12">
      <c r="A17" s="63" t="s">
        <v>125</v>
      </c>
      <c r="B17" s="59" t="s">
        <v>126</v>
      </c>
      <c r="C17" s="59" t="s">
        <v>127</v>
      </c>
      <c r="G17" s="63" t="s">
        <v>125</v>
      </c>
      <c r="H17" s="59" t="s">
        <v>126</v>
      </c>
      <c r="I17" s="59" t="s">
        <v>127</v>
      </c>
    </row>
    <row r="18" spans="1:9" s="60" customFormat="1" ht="12">
      <c r="A18" s="61" t="s">
        <v>128</v>
      </c>
      <c r="B18" s="62" t="s">
        <v>129</v>
      </c>
      <c r="C18" s="62" t="s">
        <v>130</v>
      </c>
      <c r="G18" s="61" t="s">
        <v>128</v>
      </c>
      <c r="H18" s="62" t="s">
        <v>129</v>
      </c>
      <c r="I18" s="62" t="s">
        <v>130</v>
      </c>
    </row>
    <row r="19" spans="1:9" s="60" customFormat="1" ht="12">
      <c r="A19" s="63" t="s">
        <v>131</v>
      </c>
      <c r="B19" s="59" t="s">
        <v>132</v>
      </c>
      <c r="C19" s="59" t="s">
        <v>133</v>
      </c>
      <c r="G19" s="63" t="s">
        <v>131</v>
      </c>
      <c r="H19" s="59" t="s">
        <v>132</v>
      </c>
      <c r="I19" s="59" t="s">
        <v>133</v>
      </c>
    </row>
    <row r="20" spans="1:9" s="60" customFormat="1" ht="12">
      <c r="A20" s="61" t="s">
        <v>134</v>
      </c>
      <c r="B20" s="62" t="s">
        <v>135</v>
      </c>
      <c r="C20" s="62" t="s">
        <v>136</v>
      </c>
      <c r="G20" s="61" t="s">
        <v>134</v>
      </c>
      <c r="H20" s="62" t="s">
        <v>135</v>
      </c>
      <c r="I20" s="62" t="s">
        <v>136</v>
      </c>
    </row>
    <row r="21" spans="1:9" s="60" customFormat="1" ht="12">
      <c r="A21" s="63" t="s">
        <v>137</v>
      </c>
      <c r="B21" s="59" t="s">
        <v>138</v>
      </c>
      <c r="C21" s="59" t="s">
        <v>139</v>
      </c>
      <c r="G21" s="63" t="s">
        <v>137</v>
      </c>
      <c r="H21" s="59" t="s">
        <v>138</v>
      </c>
      <c r="I21" s="59" t="s">
        <v>139</v>
      </c>
    </row>
    <row r="22" spans="1:9" s="60" customFormat="1" ht="12">
      <c r="A22" s="61" t="s">
        <v>140</v>
      </c>
      <c r="B22" s="62" t="s">
        <v>141</v>
      </c>
      <c r="C22" s="62" t="s">
        <v>142</v>
      </c>
      <c r="G22" s="61" t="s">
        <v>140</v>
      </c>
      <c r="H22" s="62" t="s">
        <v>141</v>
      </c>
      <c r="I22" s="62" t="s">
        <v>142</v>
      </c>
    </row>
    <row r="23" spans="1:9" s="60" customFormat="1" ht="12">
      <c r="A23" s="63" t="s">
        <v>143</v>
      </c>
      <c r="B23" s="59" t="s">
        <v>144</v>
      </c>
      <c r="C23" s="59" t="s">
        <v>145</v>
      </c>
      <c r="G23" s="63" t="s">
        <v>143</v>
      </c>
      <c r="H23" s="59" t="s">
        <v>144</v>
      </c>
      <c r="I23" s="59" t="s">
        <v>145</v>
      </c>
    </row>
    <row r="24" spans="1:9" s="60" customFormat="1" ht="12">
      <c r="A24" s="61" t="s">
        <v>146</v>
      </c>
      <c r="B24" s="62" t="s">
        <v>147</v>
      </c>
      <c r="C24" s="62" t="s">
        <v>148</v>
      </c>
      <c r="G24" s="61" t="s">
        <v>146</v>
      </c>
      <c r="H24" s="62" t="s">
        <v>147</v>
      </c>
      <c r="I24" s="62" t="s">
        <v>148</v>
      </c>
    </row>
    <row r="25" spans="1:9" s="60" customFormat="1" ht="12">
      <c r="A25" s="63" t="s">
        <v>149</v>
      </c>
      <c r="B25" s="59" t="s">
        <v>150</v>
      </c>
      <c r="C25" s="59" t="s">
        <v>151</v>
      </c>
      <c r="G25" s="63" t="s">
        <v>149</v>
      </c>
      <c r="H25" s="59" t="s">
        <v>150</v>
      </c>
      <c r="I25" s="59" t="s">
        <v>151</v>
      </c>
    </row>
    <row r="26" spans="1:9" s="60" customFormat="1" ht="12">
      <c r="A26" s="61" t="s">
        <v>152</v>
      </c>
      <c r="B26" s="62" t="s">
        <v>153</v>
      </c>
      <c r="C26" s="62" t="s">
        <v>154</v>
      </c>
      <c r="G26" s="61" t="s">
        <v>152</v>
      </c>
      <c r="H26" s="62" t="s">
        <v>153</v>
      </c>
      <c r="I26" s="62" t="s">
        <v>154</v>
      </c>
    </row>
    <row r="27" spans="1:9" s="60" customFormat="1" ht="12">
      <c r="A27" s="63" t="s">
        <v>155</v>
      </c>
      <c r="B27" s="59" t="s">
        <v>156</v>
      </c>
      <c r="C27" s="59" t="s">
        <v>157</v>
      </c>
      <c r="G27" s="63" t="s">
        <v>155</v>
      </c>
      <c r="H27" s="59" t="s">
        <v>156</v>
      </c>
      <c r="I27" s="59" t="s">
        <v>157</v>
      </c>
    </row>
    <row r="28" spans="1:9" s="60" customFormat="1" ht="12">
      <c r="A28" s="61" t="s">
        <v>158</v>
      </c>
      <c r="B28" s="62" t="s">
        <v>159</v>
      </c>
      <c r="C28" s="62" t="s">
        <v>160</v>
      </c>
      <c r="G28" s="61" t="s">
        <v>158</v>
      </c>
      <c r="H28" s="62" t="s">
        <v>159</v>
      </c>
      <c r="I28" s="62" t="s">
        <v>160</v>
      </c>
    </row>
    <row r="29" spans="1:9" s="60" customFormat="1" ht="12">
      <c r="A29" s="63" t="s">
        <v>161</v>
      </c>
      <c r="B29" s="59" t="s">
        <v>162</v>
      </c>
      <c r="C29" s="59" t="s">
        <v>163</v>
      </c>
      <c r="G29" s="63" t="s">
        <v>161</v>
      </c>
      <c r="H29" s="59" t="s">
        <v>162</v>
      </c>
      <c r="I29" s="59" t="s">
        <v>163</v>
      </c>
    </row>
    <row r="30" spans="1:9" s="60" customFormat="1" ht="12">
      <c r="A30" s="61" t="s">
        <v>164</v>
      </c>
      <c r="B30" s="62" t="s">
        <v>165</v>
      </c>
      <c r="C30" s="62" t="s">
        <v>166</v>
      </c>
      <c r="G30" s="61" t="s">
        <v>164</v>
      </c>
      <c r="H30" s="62" t="s">
        <v>165</v>
      </c>
      <c r="I30" s="62" t="s">
        <v>166</v>
      </c>
    </row>
    <row r="31" spans="1:9" s="60" customFormat="1" ht="12">
      <c r="A31" s="63" t="s">
        <v>167</v>
      </c>
      <c r="B31" s="59" t="s">
        <v>168</v>
      </c>
      <c r="C31" s="59" t="s">
        <v>169</v>
      </c>
      <c r="G31" s="63" t="s">
        <v>167</v>
      </c>
      <c r="H31" s="59" t="s">
        <v>168</v>
      </c>
      <c r="I31" s="59" t="s">
        <v>169</v>
      </c>
    </row>
    <row r="32" spans="1:9" s="60" customFormat="1" ht="12">
      <c r="A32" s="61" t="s">
        <v>170</v>
      </c>
      <c r="B32" s="62" t="s">
        <v>171</v>
      </c>
      <c r="C32" s="62" t="s">
        <v>172</v>
      </c>
      <c r="G32" s="61" t="s">
        <v>170</v>
      </c>
      <c r="H32" s="62" t="s">
        <v>171</v>
      </c>
      <c r="I32" s="62" t="s">
        <v>172</v>
      </c>
    </row>
    <row r="33" spans="1:9" s="60" customFormat="1" ht="12">
      <c r="A33" s="63" t="s">
        <v>173</v>
      </c>
      <c r="B33" s="59" t="s">
        <v>174</v>
      </c>
      <c r="C33" s="59" t="s">
        <v>175</v>
      </c>
      <c r="G33" s="63" t="s">
        <v>173</v>
      </c>
      <c r="H33" s="59" t="s">
        <v>174</v>
      </c>
      <c r="I33" s="59" t="s">
        <v>175</v>
      </c>
    </row>
    <row r="34" spans="1:9" s="60" customFormat="1" ht="12">
      <c r="A34" s="61" t="s">
        <v>176</v>
      </c>
      <c r="B34" s="62" t="s">
        <v>177</v>
      </c>
      <c r="C34" s="62" t="s">
        <v>178</v>
      </c>
      <c r="G34" s="61" t="s">
        <v>176</v>
      </c>
      <c r="H34" s="62" t="s">
        <v>177</v>
      </c>
      <c r="I34" s="62" t="s">
        <v>178</v>
      </c>
    </row>
    <row r="35" spans="1:9" s="60" customFormat="1" ht="12">
      <c r="A35" s="63" t="s">
        <v>179</v>
      </c>
      <c r="B35" s="59" t="s">
        <v>180</v>
      </c>
      <c r="C35" s="59" t="s">
        <v>181</v>
      </c>
      <c r="G35" s="63" t="s">
        <v>179</v>
      </c>
      <c r="H35" s="59" t="s">
        <v>180</v>
      </c>
      <c r="I35" s="59" t="s">
        <v>181</v>
      </c>
    </row>
    <row r="36" spans="1:9" s="60" customFormat="1" ht="12">
      <c r="A36" s="61" t="s">
        <v>182</v>
      </c>
      <c r="B36" s="62" t="s">
        <v>183</v>
      </c>
      <c r="C36" s="62" t="s">
        <v>184</v>
      </c>
      <c r="G36" s="61" t="s">
        <v>182</v>
      </c>
      <c r="H36" s="62" t="s">
        <v>183</v>
      </c>
      <c r="I36" s="62" t="s">
        <v>184</v>
      </c>
    </row>
    <row r="37" spans="1:9" s="60" customFormat="1" ht="12">
      <c r="A37" s="63" t="s">
        <v>185</v>
      </c>
      <c r="B37" s="59" t="s">
        <v>186</v>
      </c>
      <c r="C37" s="59" t="s">
        <v>187</v>
      </c>
      <c r="G37" s="63" t="s">
        <v>185</v>
      </c>
      <c r="H37" s="59" t="s">
        <v>186</v>
      </c>
      <c r="I37" s="59" t="s">
        <v>187</v>
      </c>
    </row>
    <row r="38" spans="1:9" s="60" customFormat="1" ht="12">
      <c r="A38" s="61" t="s">
        <v>188</v>
      </c>
      <c r="B38" s="62" t="s">
        <v>189</v>
      </c>
      <c r="C38" s="62" t="s">
        <v>190</v>
      </c>
      <c r="G38" s="61" t="s">
        <v>188</v>
      </c>
      <c r="H38" s="62" t="s">
        <v>189</v>
      </c>
      <c r="I38" s="62" t="s">
        <v>190</v>
      </c>
    </row>
    <row r="39" spans="1:9" s="60" customFormat="1" ht="12">
      <c r="A39" s="63" t="s">
        <v>191</v>
      </c>
      <c r="B39" s="59" t="s">
        <v>192</v>
      </c>
      <c r="C39" s="59" t="s">
        <v>193</v>
      </c>
      <c r="G39" s="63" t="s">
        <v>191</v>
      </c>
      <c r="H39" s="59" t="s">
        <v>192</v>
      </c>
      <c r="I39" s="59" t="s">
        <v>193</v>
      </c>
    </row>
    <row r="40" spans="1:9" s="60" customFormat="1" ht="12">
      <c r="A40" s="61" t="s">
        <v>194</v>
      </c>
      <c r="B40" s="62" t="s">
        <v>195</v>
      </c>
      <c r="C40" s="62" t="s">
        <v>196</v>
      </c>
      <c r="G40" s="61" t="s">
        <v>194</v>
      </c>
      <c r="H40" s="62" t="s">
        <v>195</v>
      </c>
      <c r="I40" s="62" t="s">
        <v>196</v>
      </c>
    </row>
    <row r="41" spans="1:9" s="60" customFormat="1" ht="12">
      <c r="A41" s="63" t="s">
        <v>197</v>
      </c>
      <c r="B41" s="59" t="s">
        <v>198</v>
      </c>
      <c r="C41" s="59" t="s">
        <v>199</v>
      </c>
      <c r="G41" s="63" t="s">
        <v>197</v>
      </c>
      <c r="H41" s="59" t="s">
        <v>198</v>
      </c>
      <c r="I41" s="59" t="s">
        <v>199</v>
      </c>
    </row>
    <row r="42" spans="1:9" s="60" customFormat="1" ht="12">
      <c r="A42" s="61" t="s">
        <v>200</v>
      </c>
      <c r="B42" s="62" t="s">
        <v>201</v>
      </c>
      <c r="C42" s="62" t="s">
        <v>202</v>
      </c>
      <c r="G42" s="61" t="s">
        <v>200</v>
      </c>
      <c r="H42" s="62" t="s">
        <v>201</v>
      </c>
      <c r="I42" s="62" t="s">
        <v>202</v>
      </c>
    </row>
    <row r="43" spans="1:9" s="60" customFormat="1" ht="12">
      <c r="A43" s="63" t="s">
        <v>203</v>
      </c>
      <c r="B43" s="59" t="s">
        <v>204</v>
      </c>
      <c r="C43" s="59" t="s">
        <v>205</v>
      </c>
      <c r="G43" s="63" t="s">
        <v>203</v>
      </c>
      <c r="H43" s="59" t="s">
        <v>204</v>
      </c>
      <c r="I43" s="59" t="s">
        <v>205</v>
      </c>
    </row>
    <row r="44" spans="1:9" s="60" customFormat="1" ht="12">
      <c r="A44" s="61" t="s">
        <v>206</v>
      </c>
      <c r="B44" s="62" t="s">
        <v>207</v>
      </c>
      <c r="C44" s="62" t="s">
        <v>208</v>
      </c>
      <c r="G44" s="61" t="s">
        <v>206</v>
      </c>
      <c r="H44" s="62" t="s">
        <v>207</v>
      </c>
      <c r="I44" s="62" t="s">
        <v>208</v>
      </c>
    </row>
    <row r="45" spans="1:9" s="60" customFormat="1" ht="12">
      <c r="A45" s="63" t="s">
        <v>209</v>
      </c>
      <c r="B45" s="59" t="s">
        <v>210</v>
      </c>
      <c r="C45" s="59" t="s">
        <v>211</v>
      </c>
      <c r="G45" s="63" t="s">
        <v>209</v>
      </c>
      <c r="H45" s="59" t="s">
        <v>210</v>
      </c>
      <c r="I45" s="59" t="s">
        <v>211</v>
      </c>
    </row>
    <row r="46" spans="1:9" s="60" customFormat="1" ht="12">
      <c r="A46" s="61" t="s">
        <v>212</v>
      </c>
      <c r="B46" s="62" t="s">
        <v>213</v>
      </c>
      <c r="C46" s="62" t="s">
        <v>214</v>
      </c>
      <c r="G46" s="61" t="s">
        <v>212</v>
      </c>
      <c r="H46" s="62" t="s">
        <v>213</v>
      </c>
      <c r="I46" s="62" t="s">
        <v>214</v>
      </c>
    </row>
    <row r="47" spans="1:9" s="60" customFormat="1" ht="12">
      <c r="A47" s="63" t="s">
        <v>215</v>
      </c>
      <c r="B47" s="59" t="s">
        <v>216</v>
      </c>
      <c r="C47" s="59" t="s">
        <v>217</v>
      </c>
      <c r="G47" s="63" t="s">
        <v>215</v>
      </c>
      <c r="H47" s="59" t="s">
        <v>216</v>
      </c>
      <c r="I47" s="59" t="s">
        <v>217</v>
      </c>
    </row>
    <row r="48" spans="1:9" s="60" customFormat="1" ht="12">
      <c r="A48" s="61" t="s">
        <v>218</v>
      </c>
      <c r="B48" s="62" t="s">
        <v>219</v>
      </c>
      <c r="C48" s="62" t="s">
        <v>220</v>
      </c>
      <c r="G48" s="61" t="s">
        <v>218</v>
      </c>
      <c r="H48" s="62" t="s">
        <v>219</v>
      </c>
      <c r="I48" s="62" t="s">
        <v>220</v>
      </c>
    </row>
    <row r="49" spans="1:9" s="60" customFormat="1" ht="12">
      <c r="A49" s="63" t="s">
        <v>221</v>
      </c>
      <c r="B49" s="59" t="s">
        <v>222</v>
      </c>
      <c r="C49" s="59" t="s">
        <v>223</v>
      </c>
      <c r="G49" s="63" t="s">
        <v>221</v>
      </c>
      <c r="H49" s="59" t="s">
        <v>222</v>
      </c>
      <c r="I49" s="59" t="s">
        <v>223</v>
      </c>
    </row>
    <row r="50" spans="1:9" s="60" customFormat="1" ht="12">
      <c r="A50" s="61" t="s">
        <v>224</v>
      </c>
      <c r="B50" s="62" t="s">
        <v>225</v>
      </c>
      <c r="C50" s="62" t="s">
        <v>226</v>
      </c>
      <c r="G50" s="61" t="s">
        <v>224</v>
      </c>
      <c r="H50" s="62" t="s">
        <v>225</v>
      </c>
      <c r="I50" s="62" t="s">
        <v>226</v>
      </c>
    </row>
    <row r="51" spans="1:9" s="60" customFormat="1" ht="12">
      <c r="A51" s="63" t="s">
        <v>227</v>
      </c>
      <c r="B51" s="59" t="s">
        <v>228</v>
      </c>
      <c r="C51" s="59" t="s">
        <v>229</v>
      </c>
      <c r="G51" s="63" t="s">
        <v>227</v>
      </c>
      <c r="H51" s="59" t="s">
        <v>228</v>
      </c>
      <c r="I51" s="59" t="s">
        <v>229</v>
      </c>
    </row>
    <row r="52" spans="1:9" s="60" customFormat="1" ht="12">
      <c r="A52" s="61" t="s">
        <v>230</v>
      </c>
      <c r="B52" s="62" t="s">
        <v>231</v>
      </c>
      <c r="C52" s="62" t="s">
        <v>232</v>
      </c>
      <c r="G52" s="61" t="s">
        <v>230</v>
      </c>
      <c r="H52" s="62" t="s">
        <v>231</v>
      </c>
      <c r="I52" s="62" t="s">
        <v>232</v>
      </c>
    </row>
    <row r="53" spans="1:9" s="60" customFormat="1" ht="12">
      <c r="A53" s="63" t="s">
        <v>233</v>
      </c>
      <c r="B53" s="59" t="s">
        <v>234</v>
      </c>
      <c r="C53" s="59" t="s">
        <v>235</v>
      </c>
      <c r="G53" s="63" t="s">
        <v>233</v>
      </c>
      <c r="H53" s="59" t="s">
        <v>234</v>
      </c>
      <c r="I53" s="59" t="s">
        <v>235</v>
      </c>
    </row>
    <row r="54" spans="1:9" s="60" customFormat="1" ht="12">
      <c r="A54" s="61" t="s">
        <v>236</v>
      </c>
      <c r="B54" s="62" t="s">
        <v>237</v>
      </c>
      <c r="C54" s="62" t="s">
        <v>238</v>
      </c>
      <c r="G54" s="61" t="s">
        <v>236</v>
      </c>
      <c r="H54" s="62" t="s">
        <v>237</v>
      </c>
      <c r="I54" s="62" t="s">
        <v>238</v>
      </c>
    </row>
    <row r="55" spans="1:9" s="60" customFormat="1" ht="12">
      <c r="A55" s="63" t="s">
        <v>239</v>
      </c>
      <c r="B55" s="59" t="s">
        <v>240</v>
      </c>
      <c r="C55" s="59" t="s">
        <v>241</v>
      </c>
      <c r="G55" s="63" t="s">
        <v>239</v>
      </c>
      <c r="H55" s="59" t="s">
        <v>240</v>
      </c>
      <c r="I55" s="59" t="s">
        <v>241</v>
      </c>
    </row>
    <row r="56" spans="1:9" s="60" customFormat="1" ht="12">
      <c r="A56" s="61" t="s">
        <v>242</v>
      </c>
      <c r="B56" s="62" t="s">
        <v>243</v>
      </c>
      <c r="C56" s="62" t="s">
        <v>244</v>
      </c>
      <c r="G56" s="61" t="s">
        <v>242</v>
      </c>
      <c r="H56" s="62" t="s">
        <v>243</v>
      </c>
      <c r="I56" s="62" t="s">
        <v>244</v>
      </c>
    </row>
    <row r="57" spans="1:9" s="60" customFormat="1" ht="12">
      <c r="A57" s="63" t="s">
        <v>245</v>
      </c>
      <c r="B57" s="59" t="s">
        <v>246</v>
      </c>
      <c r="C57" s="59" t="s">
        <v>247</v>
      </c>
      <c r="G57" s="63" t="s">
        <v>245</v>
      </c>
      <c r="H57" s="59" t="s">
        <v>246</v>
      </c>
      <c r="I57" s="59" t="s">
        <v>247</v>
      </c>
    </row>
    <row r="58" spans="1:9" s="60" customFormat="1" ht="12">
      <c r="A58" s="61" t="s">
        <v>248</v>
      </c>
      <c r="B58" s="62" t="s">
        <v>249</v>
      </c>
      <c r="C58" s="62" t="s">
        <v>250</v>
      </c>
      <c r="G58" s="61" t="s">
        <v>248</v>
      </c>
      <c r="H58" s="62" t="s">
        <v>249</v>
      </c>
      <c r="I58" s="62" t="s">
        <v>250</v>
      </c>
    </row>
    <row r="59" spans="1:9" s="60" customFormat="1" ht="12">
      <c r="A59" s="63" t="s">
        <v>251</v>
      </c>
      <c r="B59" s="59" t="s">
        <v>252</v>
      </c>
      <c r="C59" s="59" t="s">
        <v>253</v>
      </c>
      <c r="G59" s="63" t="s">
        <v>251</v>
      </c>
      <c r="H59" s="59" t="s">
        <v>252</v>
      </c>
      <c r="I59" s="59" t="s">
        <v>253</v>
      </c>
    </row>
    <row r="60" spans="1:9" s="60" customFormat="1" ht="12">
      <c r="A60" s="61" t="s">
        <v>254</v>
      </c>
      <c r="B60" s="62" t="s">
        <v>255</v>
      </c>
      <c r="C60" s="62" t="s">
        <v>256</v>
      </c>
      <c r="G60" s="61" t="s">
        <v>254</v>
      </c>
      <c r="H60" s="62" t="s">
        <v>255</v>
      </c>
      <c r="I60" s="62" t="s">
        <v>256</v>
      </c>
    </row>
    <row r="61" spans="1:9" s="60" customFormat="1" ht="12">
      <c r="A61" s="63" t="s">
        <v>257</v>
      </c>
      <c r="B61" s="59" t="s">
        <v>258</v>
      </c>
      <c r="C61" s="59" t="s">
        <v>259</v>
      </c>
      <c r="G61" s="63" t="s">
        <v>257</v>
      </c>
      <c r="H61" s="59" t="s">
        <v>258</v>
      </c>
      <c r="I61" s="59" t="s">
        <v>259</v>
      </c>
    </row>
    <row r="62" spans="1:9" s="60" customFormat="1" ht="12">
      <c r="A62" s="61" t="s">
        <v>260</v>
      </c>
      <c r="B62" s="62" t="s">
        <v>261</v>
      </c>
      <c r="C62" s="62" t="s">
        <v>262</v>
      </c>
      <c r="G62" s="61" t="s">
        <v>260</v>
      </c>
      <c r="H62" s="62" t="s">
        <v>261</v>
      </c>
      <c r="I62" s="62" t="s">
        <v>262</v>
      </c>
    </row>
  </sheetData>
  <printOptions/>
  <pageMargins left="0.75" right="0.75" top="1" bottom="0.81" header="0.5" footer="0.5"/>
  <pageSetup horizontalDpi="600" verticalDpi="600" orientation="landscape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8:AE33"/>
  <sheetViews>
    <sheetView workbookViewId="0" topLeftCell="A3">
      <selection activeCell="C35" sqref="C35"/>
    </sheetView>
  </sheetViews>
  <sheetFormatPr defaultColWidth="9.140625" defaultRowHeight="12.75"/>
  <cols>
    <col min="4" max="4" width="7.8515625" style="0" customWidth="1"/>
    <col min="5" max="5" width="6.7109375" style="0" customWidth="1"/>
    <col min="6" max="17" width="7.7109375" style="0" customWidth="1"/>
    <col min="19" max="19" width="9.8515625" style="0" customWidth="1"/>
  </cols>
  <sheetData>
    <row r="8" ht="12.75">
      <c r="F8" s="51"/>
    </row>
    <row r="9" ht="12.75">
      <c r="F9" s="51"/>
    </row>
    <row r="10" ht="12.75">
      <c r="F10" s="51"/>
    </row>
    <row r="15" spans="3:4" ht="12.75">
      <c r="C15" s="41"/>
      <c r="D15" s="42"/>
    </row>
    <row r="20" spans="5:31" ht="19.5" customHeight="1">
      <c r="E20" s="70"/>
      <c r="F20" s="67"/>
      <c r="G20" s="67"/>
      <c r="H20" s="67"/>
      <c r="I20" s="67"/>
      <c r="J20" s="67"/>
      <c r="K20" s="66" t="s">
        <v>263</v>
      </c>
      <c r="L20" s="67"/>
      <c r="M20" s="67"/>
      <c r="N20" s="67"/>
      <c r="O20" s="67"/>
      <c r="P20" s="67"/>
      <c r="Q20" s="68"/>
      <c r="AC20" s="56"/>
      <c r="AD20" s="56"/>
      <c r="AE20" s="56"/>
    </row>
    <row r="21" spans="5:17" ht="34.5" customHeight="1">
      <c r="E21" s="73" t="s">
        <v>62</v>
      </c>
      <c r="F21" s="71">
        <v>0</v>
      </c>
      <c r="G21" s="71">
        <v>30</v>
      </c>
      <c r="H21" s="71">
        <v>60</v>
      </c>
      <c r="I21" s="71">
        <v>90</v>
      </c>
      <c r="J21" s="71">
        <v>120</v>
      </c>
      <c r="K21" s="71">
        <v>150</v>
      </c>
      <c r="L21" s="71">
        <v>180</v>
      </c>
      <c r="M21" s="71">
        <v>210</v>
      </c>
      <c r="N21" s="71">
        <v>240</v>
      </c>
      <c r="O21" s="71">
        <v>270</v>
      </c>
      <c r="P21" s="71">
        <v>300</v>
      </c>
      <c r="Q21" s="71">
        <v>330</v>
      </c>
    </row>
    <row r="22" spans="5:17" ht="34.5" customHeight="1">
      <c r="E22" s="74" t="s">
        <v>63</v>
      </c>
      <c r="F22" s="72">
        <v>359</v>
      </c>
      <c r="G22" s="71">
        <v>30</v>
      </c>
      <c r="H22" s="71">
        <v>60</v>
      </c>
      <c r="I22" s="71">
        <v>89</v>
      </c>
      <c r="J22" s="71">
        <v>117</v>
      </c>
      <c r="K22" s="71">
        <v>153</v>
      </c>
      <c r="L22" s="71">
        <v>180</v>
      </c>
      <c r="M22" s="71">
        <v>211</v>
      </c>
      <c r="N22" s="71">
        <v>241</v>
      </c>
      <c r="O22" s="71">
        <v>267</v>
      </c>
      <c r="P22" s="71">
        <v>299</v>
      </c>
      <c r="Q22" s="71">
        <v>329</v>
      </c>
    </row>
    <row r="23" spans="5:17" ht="12.75"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5" spans="5:17" ht="12.75">
      <c r="E25" s="77" t="s">
        <v>53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</row>
    <row r="26" spans="5:17" ht="12.75">
      <c r="E26" s="52" t="s">
        <v>62</v>
      </c>
      <c r="F26" s="53" t="s">
        <v>64</v>
      </c>
      <c r="G26" s="53" t="s">
        <v>65</v>
      </c>
      <c r="H26" s="53" t="s">
        <v>66</v>
      </c>
      <c r="I26" s="53" t="s">
        <v>67</v>
      </c>
      <c r="J26" s="53" t="s">
        <v>56</v>
      </c>
      <c r="K26" s="53" t="s">
        <v>57</v>
      </c>
      <c r="L26" s="53" t="s">
        <v>54</v>
      </c>
      <c r="M26" s="53" t="s">
        <v>58</v>
      </c>
      <c r="N26" s="53" t="s">
        <v>59</v>
      </c>
      <c r="O26" s="53" t="s">
        <v>55</v>
      </c>
      <c r="P26" s="53" t="s">
        <v>60</v>
      </c>
      <c r="Q26" s="53" t="s">
        <v>61</v>
      </c>
    </row>
    <row r="27" spans="5:17" ht="12.75">
      <c r="E27" s="54" t="s">
        <v>63</v>
      </c>
      <c r="F27" s="53" t="s">
        <v>68</v>
      </c>
      <c r="G27" s="53" t="s">
        <v>65</v>
      </c>
      <c r="H27" s="53" t="s">
        <v>66</v>
      </c>
      <c r="I27" s="53" t="s">
        <v>69</v>
      </c>
      <c r="J27" s="53" t="s">
        <v>70</v>
      </c>
      <c r="K27" s="53" t="s">
        <v>71</v>
      </c>
      <c r="L27" s="53" t="s">
        <v>54</v>
      </c>
      <c r="M27" s="53" t="s">
        <v>76</v>
      </c>
      <c r="N27" s="53" t="s">
        <v>72</v>
      </c>
      <c r="O27" s="53" t="s">
        <v>73</v>
      </c>
      <c r="P27" s="53" t="s">
        <v>74</v>
      </c>
      <c r="Q27" s="53" t="s">
        <v>75</v>
      </c>
    </row>
    <row r="28" spans="5:17" ht="12.75"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30" spans="5:17" ht="12.75">
      <c r="E30" s="77" t="s">
        <v>53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</row>
    <row r="31" spans="5:17" ht="12.75">
      <c r="E31" s="52" t="s">
        <v>62</v>
      </c>
      <c r="F31" s="53" t="s">
        <v>64</v>
      </c>
      <c r="G31" s="53" t="s">
        <v>65</v>
      </c>
      <c r="H31" s="53" t="s">
        <v>66</v>
      </c>
      <c r="I31" s="53" t="s">
        <v>67</v>
      </c>
      <c r="J31" s="53" t="s">
        <v>56</v>
      </c>
      <c r="K31" s="53" t="s">
        <v>57</v>
      </c>
      <c r="L31" s="53" t="s">
        <v>54</v>
      </c>
      <c r="M31" s="53" t="s">
        <v>58</v>
      </c>
      <c r="N31" s="53" t="s">
        <v>59</v>
      </c>
      <c r="O31" s="53" t="s">
        <v>55</v>
      </c>
      <c r="P31" s="53" t="s">
        <v>60</v>
      </c>
      <c r="Q31" s="53" t="s">
        <v>61</v>
      </c>
    </row>
    <row r="32" spans="5:17" ht="12.75">
      <c r="E32" s="54" t="s">
        <v>63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5:17" ht="12.75"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</sheetData>
  <mergeCells count="2">
    <mergeCell ref="E25:Q25"/>
    <mergeCell ref="E30:Q30"/>
  </mergeCells>
  <conditionalFormatting sqref="D15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 Williams</dc:creator>
  <cp:keywords/>
  <dc:description/>
  <cp:lastModifiedBy>Mike Sasser</cp:lastModifiedBy>
  <cp:lastPrinted>2004-07-29T22:17:59Z</cp:lastPrinted>
  <dcterms:created xsi:type="dcterms:W3CDTF">1997-06-07T04:44:35Z</dcterms:created>
  <dcterms:modified xsi:type="dcterms:W3CDTF">2007-03-21T13:21:33Z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